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PAY VALLEY\Documents\CVFPD\BUDGET\FY 26 Budget\"/>
    </mc:Choice>
  </mc:AlternateContent>
  <xr:revisionPtr revIDLastSave="0" documentId="8_{40D7E064-64E7-41FF-993F-A918A1F945BA}" xr6:coauthVersionLast="47" xr6:coauthVersionMax="47" xr10:uidLastSave="{00000000-0000-0000-0000-000000000000}"/>
  <bookViews>
    <workbookView xWindow="9675" yWindow="2400" windowWidth="17550" windowHeight="15135" xr2:uid="{DE42207F-D2A1-4B90-BC6B-295DC83448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7" i="1" l="1"/>
  <c r="F117" i="1"/>
  <c r="G117" i="1" s="1"/>
  <c r="G116" i="1"/>
  <c r="G115" i="1"/>
  <c r="G114" i="1"/>
  <c r="H108" i="1"/>
  <c r="F108" i="1"/>
  <c r="F118" i="1" s="1"/>
  <c r="F29" i="1" s="1"/>
  <c r="F35" i="1" s="1"/>
  <c r="G107" i="1"/>
  <c r="G108" i="1" s="1"/>
  <c r="H104" i="1"/>
  <c r="F104" i="1"/>
  <c r="G103" i="1"/>
  <c r="G102" i="1"/>
  <c r="G101" i="1"/>
  <c r="G100" i="1"/>
  <c r="G99" i="1"/>
  <c r="G98" i="1"/>
  <c r="G97" i="1"/>
  <c r="G104" i="1" s="1"/>
  <c r="G96" i="1"/>
  <c r="E91" i="1"/>
  <c r="F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H60" i="1"/>
  <c r="G60" i="1"/>
  <c r="H59" i="1"/>
  <c r="G59" i="1" s="1"/>
  <c r="G58" i="1"/>
  <c r="G57" i="1"/>
  <c r="F55" i="1"/>
  <c r="H54" i="1"/>
  <c r="G54" i="1"/>
  <c r="G53" i="1"/>
  <c r="G52" i="1"/>
  <c r="H51" i="1"/>
  <c r="G51" i="1"/>
  <c r="H50" i="1"/>
  <c r="G50" i="1" s="1"/>
  <c r="G49" i="1"/>
  <c r="G48" i="1"/>
  <c r="G47" i="1"/>
  <c r="G46" i="1"/>
  <c r="G45" i="1"/>
  <c r="H44" i="1"/>
  <c r="H55" i="1" s="1"/>
  <c r="G44" i="1"/>
  <c r="E39" i="1"/>
  <c r="H31" i="1"/>
  <c r="F27" i="1"/>
  <c r="H26" i="1"/>
  <c r="H25" i="1"/>
  <c r="G24" i="1"/>
  <c r="G23" i="1"/>
  <c r="G22" i="1"/>
  <c r="G21" i="1"/>
  <c r="H20" i="1"/>
  <c r="H19" i="1"/>
  <c r="H18" i="1"/>
  <c r="H17" i="1"/>
  <c r="H16" i="1"/>
  <c r="H15" i="1"/>
  <c r="H14" i="1"/>
  <c r="H13" i="1"/>
  <c r="H27" i="1" s="1"/>
  <c r="H12" i="1"/>
  <c r="H11" i="1"/>
  <c r="H10" i="1"/>
  <c r="H9" i="1"/>
  <c r="G8" i="1"/>
  <c r="G27" i="1" s="1"/>
  <c r="G88" i="1" l="1"/>
  <c r="G118" i="1" s="1"/>
  <c r="G55" i="1"/>
  <c r="H88" i="1"/>
  <c r="H118" i="1" s="1"/>
  <c r="H29" i="1" s="1"/>
  <c r="G29" i="1" l="1"/>
  <c r="H35" i="1"/>
</calcChain>
</file>

<file path=xl/sharedStrings.xml><?xml version="1.0" encoding="utf-8"?>
<sst xmlns="http://schemas.openxmlformats.org/spreadsheetml/2006/main" count="141" uniqueCount="109">
  <si>
    <t>YOLO COUNTY DEPARTMENT OF FINANCIAL SERVICES</t>
  </si>
  <si>
    <t>FIRE DISTRICTS BUDGET WORKSHEET - FINANCING SOURCES -SCHEDULE A</t>
  </si>
  <si>
    <t>FISCAL YEAR:</t>
  </si>
  <si>
    <t>2025-26</t>
  </si>
  <si>
    <t>DISTRICT NAME:</t>
  </si>
  <si>
    <t>Capay Valey FPD</t>
  </si>
  <si>
    <t>FUND NO:</t>
  </si>
  <si>
    <t>ACCOUNT NUMBER</t>
  </si>
  <si>
    <t>ACCOUNT NAME</t>
  </si>
  <si>
    <t>ORIGINAL BUDGET</t>
  </si>
  <si>
    <t>CHANGES</t>
  </si>
  <si>
    <t>REVISED</t>
  </si>
  <si>
    <t>PROP TAXES-CURRENT SECURED</t>
  </si>
  <si>
    <t>PROP TAXES-CURRENT UNSECURED</t>
  </si>
  <si>
    <t>PROP TAXES-PRIOR UNSECURED</t>
  </si>
  <si>
    <t>SUPPLEMENTAL PROP TAXES PRIOR</t>
  </si>
  <si>
    <t>DEVELOPMENT FEES</t>
  </si>
  <si>
    <t>OTHER LICENSES AND PERMITS</t>
  </si>
  <si>
    <t>INVESTMENT EARNINGS-POOL</t>
  </si>
  <si>
    <t>RENTS &amp; CONCESSIONS - OTHER</t>
  </si>
  <si>
    <t>ST-HIGHWAY PROPERTY RENTALS</t>
  </si>
  <si>
    <t>ST-HOMEOWNERS PROP TAX RELIEF</t>
  </si>
  <si>
    <t>ST-OTHER</t>
  </si>
  <si>
    <t>OTHR-IN-LIEU TAXES</t>
  </si>
  <si>
    <t>OTHR GOVT AGENCY-OTH CO-CITYS</t>
  </si>
  <si>
    <t>OTHR COUNTIES &amp; CITIES - YOLO COUNTY</t>
  </si>
  <si>
    <t>OTHER TRIBAL - YOCHA DEHE</t>
  </si>
  <si>
    <t>SPECIAL ASSESSMENT</t>
  </si>
  <si>
    <t>OTHER CHARGES FOR SERVICES - FIREFIGHTER SERVICES</t>
  </si>
  <si>
    <t>OTH MISC-DONATION</t>
  </si>
  <si>
    <t>OTHER MISC REVENUE</t>
  </si>
  <si>
    <t xml:space="preserve">     TOTAL ESTIMATED REVENUE</t>
  </si>
  <si>
    <r>
      <t>ESTIMATED FUND BALANCE AVAILABLE @</t>
    </r>
    <r>
      <rPr>
        <b/>
        <sz val="10"/>
        <color theme="1"/>
        <rFont val="Arial Narrow"/>
        <family val="2"/>
      </rPr>
      <t xml:space="preserve"> July 1, 2025  $900,000</t>
    </r>
  </si>
  <si>
    <r>
      <t xml:space="preserve">DECREASE IN GENERAL RESERVE </t>
    </r>
    <r>
      <rPr>
        <b/>
        <sz val="10"/>
        <color theme="1"/>
        <rFont val="Arial Narrow"/>
        <family val="2"/>
      </rPr>
      <t>JUNE 30, 2025</t>
    </r>
  </si>
  <si>
    <r>
      <t xml:space="preserve">DECREASE IN EQUIPMENT REPL RESERVE </t>
    </r>
    <r>
      <rPr>
        <b/>
        <sz val="10"/>
        <color theme="1"/>
        <rFont val="Arial Narrow"/>
        <family val="2"/>
      </rPr>
      <t>JUNE 30, 2025</t>
    </r>
  </si>
  <si>
    <r>
      <t xml:space="preserve">DECREASE IN DIF RESTRICTED </t>
    </r>
    <r>
      <rPr>
        <b/>
        <sz val="10"/>
        <color theme="1"/>
        <rFont val="Arial Narrow"/>
        <family val="2"/>
      </rPr>
      <t>JUNE 30, 2025</t>
    </r>
  </si>
  <si>
    <t xml:space="preserve">     TOTAL FINANCING SOURCES</t>
  </si>
  <si>
    <t>FIRE DISTRICTS BUDGET WORKSHEET - FINANCING USES -SCHEDULE B</t>
  </si>
  <si>
    <t>APPROPRIATIONS</t>
  </si>
  <si>
    <t>REGULAR EMPLOYEES</t>
  </si>
  <si>
    <t>EXTRA HELP</t>
  </si>
  <si>
    <t>OVERTIME</t>
  </si>
  <si>
    <t>STANDBY TIME</t>
  </si>
  <si>
    <t>LEAVE BUYOUT</t>
  </si>
  <si>
    <t>RETIREMENT</t>
  </si>
  <si>
    <t>SOCIAL SECURITY TAX</t>
  </si>
  <si>
    <t>FICA/MEDICARE</t>
  </si>
  <si>
    <t>HEALTH INSURANCE</t>
  </si>
  <si>
    <t>UNEMPLOYMENT INSURANCE</t>
  </si>
  <si>
    <t>WORKERS' COMPENSATION INSURANC</t>
  </si>
  <si>
    <t>TOTAL SALARY &amp; BENEFITS</t>
  </si>
  <si>
    <t>CLOTHING &amp; PERSONAL SUPPLIES</t>
  </si>
  <si>
    <t>COMMUNICATIONS</t>
  </si>
  <si>
    <t>FOOD</t>
  </si>
  <si>
    <t>HOUSEHOLD EXPENSE</t>
  </si>
  <si>
    <t>INSURANCE-PUBLIC LIABILITY</t>
  </si>
  <si>
    <t>INSURANCE-FIRE &amp; EXTENDED</t>
  </si>
  <si>
    <t>INSURANCE-OTHER</t>
  </si>
  <si>
    <t>MAINTENANCE-EQUIPMENT</t>
  </si>
  <si>
    <t>MAINTENANCE-BUILDG IMPROVMNTS</t>
  </si>
  <si>
    <t>MED, DENTAL, &amp; LAB SUPPLIES</t>
  </si>
  <si>
    <t>MEMBERSHIPS</t>
  </si>
  <si>
    <t>MISCELLANEOUS EXPENSE</t>
  </si>
  <si>
    <t>OFFICE EXPENSE</t>
  </si>
  <si>
    <t>OFFICE EXP-POSTAGE</t>
  </si>
  <si>
    <t>OFFICE EXP-PRINTING</t>
  </si>
  <si>
    <t>PROF &amp; SPEC SVC-AUDITG &amp; ACCTG</t>
  </si>
  <si>
    <t>PROF &amp; SPEC SVC-INFO TECH SVC</t>
  </si>
  <si>
    <t>PROF &amp; SPEC SVC-MED,DENTAL,LAB</t>
  </si>
  <si>
    <t>PROF &amp; SPEC SVC-LEGAL SVC</t>
  </si>
  <si>
    <t>PROF &amp; SPEC SVC-OTHER</t>
  </si>
  <si>
    <t>BOARD MEETING STIPENDS</t>
  </si>
  <si>
    <t>PUBLICATIONS AND LEGAL NOTICES</t>
  </si>
  <si>
    <t>RENTS AND LEASES - EQUIPMENT</t>
  </si>
  <si>
    <t>RENTS &amp; LEASES-BUILDG &amp; IMPRV</t>
  </si>
  <si>
    <t>TRAINING</t>
  </si>
  <si>
    <t>MINOR EQUIPMENT</t>
  </si>
  <si>
    <t>SPECDPT EXP-ELECTION SUPPL/SVC</t>
  </si>
  <si>
    <t>SPECDPT EXP-OTHER</t>
  </si>
  <si>
    <t>TRANSPORTATION AND TRAVEL</t>
  </si>
  <si>
    <t>TRANSP &amp; TRAVEL-FUEL</t>
  </si>
  <si>
    <t>UTILITIES</t>
  </si>
  <si>
    <t>TOTAL SERVICES AND SUPPLIES</t>
  </si>
  <si>
    <t>RETIRE LTD-CAP LEASE OBLGTN</t>
  </si>
  <si>
    <t>RETIRE LTD-OTHER</t>
  </si>
  <si>
    <t>INTEREST LTD-OTHER</t>
  </si>
  <si>
    <t>TAXES AND ASSESSMENTS</t>
  </si>
  <si>
    <t>VOLUNTEER FIREMEN</t>
  </si>
  <si>
    <t>CONTRIB TO NON-CO AGENCIES</t>
  </si>
  <si>
    <t>CITY OF DAVIS</t>
  </si>
  <si>
    <t>PAYMENT TO OTHER GOVERNMENT INSTITUTIONS</t>
  </si>
  <si>
    <t>TOTAL OTHER CHARGES</t>
  </si>
  <si>
    <t>LAND</t>
  </si>
  <si>
    <t>EASEMENTS-NON DEPRECIABLE</t>
  </si>
  <si>
    <t>EQUIPMENT</t>
  </si>
  <si>
    <t xml:space="preserve">     TOTAL CAPITAL ASSETS</t>
  </si>
  <si>
    <t>APPROP FOR CONTINGENCY</t>
  </si>
  <si>
    <t xml:space="preserve">     TOTAL APPROPRIATIONS</t>
  </si>
  <si>
    <t>$</t>
  </si>
  <si>
    <t>ADDITIONS TO GENERAL RESERVE</t>
  </si>
  <si>
    <r>
      <t>ADDITIONS TO EQUIP REPLACEMENT RESERVE</t>
    </r>
    <r>
      <rPr>
        <b/>
        <sz val="10"/>
        <color theme="1"/>
        <rFont val="Arial Narrow"/>
        <family val="2"/>
      </rPr>
      <t xml:space="preserve"> JUNE 30, 2025</t>
    </r>
  </si>
  <si>
    <r>
      <t xml:space="preserve">ADDITIONS TO _____________ RESERVE </t>
    </r>
    <r>
      <rPr>
        <b/>
        <sz val="10"/>
        <color theme="1"/>
        <rFont val="Arial Narrow"/>
        <family val="2"/>
      </rPr>
      <t>JUNE 30, 2025</t>
    </r>
  </si>
  <si>
    <t>TOTAL RESERVE CONTRIBUTIONS</t>
  </si>
  <si>
    <t xml:space="preserve">     TOTAL FINANCING USES *</t>
  </si>
  <si>
    <t>*  INDICATE THIS AMOUNT IN MINUTES</t>
  </si>
  <si>
    <t>** ATTACH COPY OF MINUTES</t>
  </si>
  <si>
    <t>APPROVALS:</t>
  </si>
  <si>
    <t>SIGNATURE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</si>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</sst>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3" formatCode="_(* #,##0.00_);_(* \(#,##0.00\);_(* &quot;-&quot;??_);_(@_)"/>
    <numFmt numFmtId="164" formatCode="&quot;$&quot;#,##0.00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u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CG TIMES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/>
    <xf numFmtId="0" fontId="4" fillId="0" borderId="0" xfId="1" applyNumberFormat="1" applyFont="1"/>
    <xf numFmtId="0" fontId="5" fillId="0" borderId="0" xfId="0" applyFont="1"/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wrapText="1"/>
    </xf>
    <xf numFmtId="37" fontId="2" fillId="2" borderId="3" xfId="0" applyNumberFormat="1" applyFont="1" applyFill="1" applyBorder="1" applyAlignment="1">
      <alignment horizontal="center" wrapText="1"/>
    </xf>
    <xf numFmtId="0" fontId="5" fillId="0" borderId="3" xfId="1" applyNumberFormat="1" applyFont="1" applyFill="1" applyBorder="1" applyAlignment="1">
      <alignment horizontal="center"/>
    </xf>
    <xf numFmtId="6" fontId="5" fillId="0" borderId="3" xfId="1" applyNumberFormat="1" applyFont="1" applyBorder="1"/>
    <xf numFmtId="6" fontId="5" fillId="0" borderId="4" xfId="0" applyNumberFormat="1" applyFont="1" applyBorder="1"/>
    <xf numFmtId="6" fontId="5" fillId="0" borderId="3" xfId="0" applyNumberFormat="1" applyFont="1" applyBorder="1"/>
    <xf numFmtId="164" fontId="5" fillId="0" borderId="3" xfId="0" applyNumberFormat="1" applyFont="1" applyBorder="1"/>
    <xf numFmtId="0" fontId="5" fillId="0" borderId="3" xfId="0" applyFont="1" applyBorder="1"/>
    <xf numFmtId="0" fontId="5" fillId="0" borderId="3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3" borderId="3" xfId="1" applyNumberFormat="1" applyFont="1" applyFill="1" applyBorder="1" applyAlignment="1">
      <alignment horizontal="center"/>
    </xf>
    <xf numFmtId="6" fontId="5" fillId="3" borderId="3" xfId="1" applyNumberFormat="1" applyFont="1" applyFill="1" applyBorder="1"/>
    <xf numFmtId="6" fontId="5" fillId="3" borderId="5" xfId="0" applyNumberFormat="1" applyFont="1" applyFill="1" applyBorder="1"/>
    <xf numFmtId="6" fontId="5" fillId="3" borderId="3" xfId="0" applyNumberFormat="1" applyFont="1" applyFill="1" applyBorder="1"/>
    <xf numFmtId="0" fontId="2" fillId="0" borderId="3" xfId="0" applyFont="1" applyBorder="1"/>
    <xf numFmtId="6" fontId="6" fillId="3" borderId="3" xfId="0" applyNumberFormat="1" applyFont="1" applyFill="1" applyBorder="1" applyAlignment="1">
      <alignment horizontal="center"/>
    </xf>
    <xf numFmtId="6" fontId="5" fillId="0" borderId="6" xfId="0" applyNumberFormat="1" applyFont="1" applyBorder="1"/>
    <xf numFmtId="6" fontId="5" fillId="3" borderId="7" xfId="0" applyNumberFormat="1" applyFont="1" applyFill="1" applyBorder="1"/>
    <xf numFmtId="0" fontId="5" fillId="0" borderId="0" xfId="1" applyNumberFormat="1" applyFont="1" applyBorder="1" applyAlignment="1">
      <alignment horizontal="center"/>
    </xf>
    <xf numFmtId="6" fontId="5" fillId="0" borderId="0" xfId="1" applyNumberFormat="1" applyFont="1" applyBorder="1"/>
    <xf numFmtId="6" fontId="5" fillId="0" borderId="0" xfId="0" applyNumberFormat="1" applyFont="1"/>
    <xf numFmtId="6" fontId="5" fillId="0" borderId="8" xfId="0" applyNumberFormat="1" applyFont="1" applyBorder="1"/>
    <xf numFmtId="6" fontId="5" fillId="3" borderId="9" xfId="0" applyNumberFormat="1" applyFont="1" applyFill="1" applyBorder="1"/>
    <xf numFmtId="6" fontId="5" fillId="3" borderId="10" xfId="0" applyNumberFormat="1" applyFont="1" applyFill="1" applyBorder="1"/>
    <xf numFmtId="6" fontId="5" fillId="0" borderId="11" xfId="0" applyNumberFormat="1" applyFont="1" applyBorder="1"/>
    <xf numFmtId="6" fontId="5" fillId="3" borderId="3" xfId="1" applyNumberFormat="1" applyFont="1" applyFill="1" applyBorder="1" applyAlignment="1">
      <alignment horizontal="left" indent="1"/>
    </xf>
    <xf numFmtId="0" fontId="5" fillId="3" borderId="3" xfId="0" applyFont="1" applyFill="1" applyBorder="1" applyAlignment="1">
      <alignment horizontal="left" indent="1"/>
    </xf>
    <xf numFmtId="0" fontId="5" fillId="3" borderId="3" xfId="0" applyFont="1" applyFill="1" applyBorder="1"/>
    <xf numFmtId="0" fontId="5" fillId="0" borderId="3" xfId="1" applyNumberFormat="1" applyFont="1" applyBorder="1"/>
    <xf numFmtId="0" fontId="5" fillId="3" borderId="3" xfId="1" applyNumberFormat="1" applyFont="1" applyFill="1" applyBorder="1"/>
    <xf numFmtId="6" fontId="5" fillId="3" borderId="12" xfId="0" applyNumberFormat="1" applyFont="1" applyFill="1" applyBorder="1"/>
    <xf numFmtId="6" fontId="5" fillId="0" borderId="10" xfId="0" applyNumberFormat="1" applyFont="1" applyBorder="1"/>
    <xf numFmtId="6" fontId="5" fillId="3" borderId="13" xfId="0" applyNumberFormat="1" applyFont="1" applyFill="1" applyBorder="1"/>
    <xf numFmtId="6" fontId="5" fillId="3" borderId="14" xfId="0" applyNumberFormat="1" applyFont="1" applyFill="1" applyBorder="1"/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37" fontId="2" fillId="0" borderId="0" xfId="0" applyNumberFormat="1" applyFont="1"/>
    <xf numFmtId="37" fontId="2" fillId="0" borderId="1" xfId="0" applyNumberFormat="1" applyFont="1" applyBorder="1"/>
    <xf numFmtId="0" fontId="5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77C8B-4BEB-4AFE-806A-4894A78B3A1E}">
  <dimension ref="A1:H145"/>
  <sheetViews>
    <sheetView tabSelected="1" workbookViewId="0">
      <selection activeCell="J10" sqref="J10"/>
    </sheetView>
  </sheetViews>
  <sheetFormatPr defaultColWidth="9.140625" defaultRowHeight="12.75"/>
  <cols>
    <col min="1" max="1" width="3.5703125" style="7" customWidth="1"/>
    <col min="2" max="3" width="9.140625" style="7" hidden="1" customWidth="1"/>
    <col min="4" max="4" width="13.42578125" style="49" customWidth="1"/>
    <col min="5" max="5" width="49.7109375" style="7" customWidth="1"/>
    <col min="6" max="6" width="18" style="7" customWidth="1"/>
    <col min="7" max="7" width="9.85546875" style="7" customWidth="1"/>
    <col min="8" max="8" width="12" style="7" customWidth="1"/>
    <col min="9" max="16384" width="9.140625" style="7"/>
  </cols>
  <sheetData>
    <row r="1" spans="4:8" s="1" customFormat="1">
      <c r="D1" s="1" t="s">
        <v>0</v>
      </c>
    </row>
    <row r="2" spans="4:8" s="1" customFormat="1">
      <c r="D2" s="1" t="s">
        <v>1</v>
      </c>
    </row>
    <row r="3" spans="4:8" s="1" customFormat="1">
      <c r="D3" s="1" t="s">
        <v>2</v>
      </c>
      <c r="E3" s="2" t="s">
        <v>3</v>
      </c>
    </row>
    <row r="4" spans="4:8" s="1" customFormat="1">
      <c r="D4" s="1" t="s">
        <v>4</v>
      </c>
      <c r="E4" s="3" t="s">
        <v>5</v>
      </c>
    </row>
    <row r="5" spans="4:8" s="1" customFormat="1">
      <c r="D5" s="1" t="s">
        <v>6</v>
      </c>
      <c r="E5" s="4">
        <v>8001</v>
      </c>
    </row>
    <row r="6" spans="4:8" s="5" customFormat="1">
      <c r="F6" s="6"/>
    </row>
    <row r="7" spans="4:8" ht="25.5">
      <c r="D7" s="8" t="s">
        <v>7</v>
      </c>
      <c r="E7" s="9" t="s">
        <v>8</v>
      </c>
      <c r="F7" s="10" t="s">
        <v>9</v>
      </c>
      <c r="G7" s="10" t="s">
        <v>10</v>
      </c>
      <c r="H7" s="10" t="s">
        <v>11</v>
      </c>
    </row>
    <row r="8" spans="4:8">
      <c r="D8" s="11">
        <v>400100</v>
      </c>
      <c r="E8" s="12" t="s">
        <v>12</v>
      </c>
      <c r="F8" s="13">
        <v>209000</v>
      </c>
      <c r="G8" s="14">
        <f>H8-F8</f>
        <v>0</v>
      </c>
      <c r="H8" s="15">
        <v>209000</v>
      </c>
    </row>
    <row r="9" spans="4:8">
      <c r="D9" s="11">
        <v>400101</v>
      </c>
      <c r="E9" s="12" t="s">
        <v>13</v>
      </c>
      <c r="F9" s="13"/>
      <c r="G9" s="16"/>
      <c r="H9" s="14">
        <f t="shared" ref="H9:H26" si="0">SUM(F9:G9)</f>
        <v>0</v>
      </c>
    </row>
    <row r="10" spans="4:8">
      <c r="D10" s="11">
        <v>400111</v>
      </c>
      <c r="E10" s="12" t="s">
        <v>14</v>
      </c>
      <c r="F10" s="13"/>
      <c r="G10" s="16"/>
      <c r="H10" s="14">
        <f t="shared" si="0"/>
        <v>0</v>
      </c>
    </row>
    <row r="11" spans="4:8">
      <c r="D11" s="11">
        <v>400121</v>
      </c>
      <c r="E11" s="12" t="s">
        <v>15</v>
      </c>
      <c r="F11" s="13"/>
      <c r="G11" s="16"/>
      <c r="H11" s="14">
        <f t="shared" si="0"/>
        <v>0</v>
      </c>
    </row>
    <row r="12" spans="4:8">
      <c r="D12" s="11">
        <v>401328</v>
      </c>
      <c r="E12" s="12" t="s">
        <v>16</v>
      </c>
      <c r="F12" s="13"/>
      <c r="G12" s="16"/>
      <c r="H12" s="14">
        <f t="shared" si="0"/>
        <v>0</v>
      </c>
    </row>
    <row r="13" spans="4:8">
      <c r="D13" s="11">
        <v>401391</v>
      </c>
      <c r="E13" s="12" t="s">
        <v>17</v>
      </c>
      <c r="F13" s="13"/>
      <c r="G13" s="16"/>
      <c r="H13" s="14">
        <f t="shared" si="0"/>
        <v>0</v>
      </c>
    </row>
    <row r="14" spans="4:8">
      <c r="D14" s="11">
        <v>403100</v>
      </c>
      <c r="E14" s="12" t="s">
        <v>18</v>
      </c>
      <c r="F14" s="13"/>
      <c r="G14" s="16"/>
      <c r="H14" s="14">
        <f t="shared" si="0"/>
        <v>0</v>
      </c>
    </row>
    <row r="15" spans="4:8">
      <c r="D15" s="11">
        <v>403214</v>
      </c>
      <c r="E15" s="12" t="s">
        <v>19</v>
      </c>
      <c r="F15" s="13"/>
      <c r="G15" s="16"/>
      <c r="H15" s="14">
        <f t="shared" si="0"/>
        <v>0</v>
      </c>
    </row>
    <row r="16" spans="4:8">
      <c r="D16" s="11">
        <v>410050</v>
      </c>
      <c r="E16" s="12" t="s">
        <v>20</v>
      </c>
      <c r="F16" s="13"/>
      <c r="G16" s="16"/>
      <c r="H16" s="14">
        <f t="shared" si="0"/>
        <v>0</v>
      </c>
    </row>
    <row r="17" spans="1:8">
      <c r="D17" s="11">
        <v>410250</v>
      </c>
      <c r="E17" s="12" t="s">
        <v>21</v>
      </c>
      <c r="F17" s="13"/>
      <c r="G17" s="16"/>
      <c r="H17" s="14">
        <f t="shared" si="0"/>
        <v>0</v>
      </c>
    </row>
    <row r="18" spans="1:8">
      <c r="D18" s="11">
        <v>410900</v>
      </c>
      <c r="E18" s="12" t="s">
        <v>22</v>
      </c>
      <c r="F18" s="13"/>
      <c r="G18" s="16"/>
      <c r="H18" s="14">
        <f t="shared" si="0"/>
        <v>0</v>
      </c>
    </row>
    <row r="19" spans="1:8">
      <c r="D19" s="11">
        <v>430000</v>
      </c>
      <c r="E19" s="12" t="s">
        <v>23</v>
      </c>
      <c r="F19" s="13"/>
      <c r="G19" s="16"/>
      <c r="H19" s="14">
        <f t="shared" si="0"/>
        <v>0</v>
      </c>
    </row>
    <row r="20" spans="1:8">
      <c r="D20" s="11">
        <v>430020</v>
      </c>
      <c r="E20" s="12" t="s">
        <v>24</v>
      </c>
      <c r="F20" s="13"/>
      <c r="G20" s="16"/>
      <c r="H20" s="14">
        <f t="shared" si="0"/>
        <v>0</v>
      </c>
    </row>
    <row r="21" spans="1:8">
      <c r="D21" s="17">
        <v>430022</v>
      </c>
      <c r="E21" s="12" t="s">
        <v>25</v>
      </c>
      <c r="F21" s="15">
        <v>120000</v>
      </c>
      <c r="G21" s="14">
        <f t="shared" ref="G21:G24" si="1">H21-F21</f>
        <v>0</v>
      </c>
      <c r="H21" s="15">
        <v>120000</v>
      </c>
    </row>
    <row r="22" spans="1:8">
      <c r="D22" s="17">
        <v>430070</v>
      </c>
      <c r="E22" s="12" t="s">
        <v>26</v>
      </c>
      <c r="F22" s="15">
        <v>46666</v>
      </c>
      <c r="G22" s="14">
        <f t="shared" si="1"/>
        <v>0</v>
      </c>
      <c r="H22" s="15">
        <v>46666</v>
      </c>
    </row>
    <row r="23" spans="1:8">
      <c r="D23" s="11">
        <v>440003</v>
      </c>
      <c r="E23" s="12" t="s">
        <v>27</v>
      </c>
      <c r="F23" s="15">
        <v>134227</v>
      </c>
      <c r="G23" s="14">
        <f t="shared" si="1"/>
        <v>0</v>
      </c>
      <c r="H23" s="15">
        <v>134227</v>
      </c>
    </row>
    <row r="24" spans="1:8">
      <c r="D24" s="11">
        <v>440600</v>
      </c>
      <c r="E24" s="12" t="s">
        <v>28</v>
      </c>
      <c r="F24" s="13">
        <v>0</v>
      </c>
      <c r="G24" s="14">
        <f t="shared" si="1"/>
        <v>138000</v>
      </c>
      <c r="H24" s="15">
        <v>138000</v>
      </c>
    </row>
    <row r="25" spans="1:8">
      <c r="D25" s="11">
        <v>450302</v>
      </c>
      <c r="E25" s="12" t="s">
        <v>29</v>
      </c>
      <c r="F25" s="13"/>
      <c r="G25" s="16"/>
      <c r="H25" s="14">
        <f t="shared" si="0"/>
        <v>0</v>
      </c>
    </row>
    <row r="26" spans="1:8">
      <c r="D26" s="11">
        <v>450900</v>
      </c>
      <c r="E26" s="12" t="s">
        <v>30</v>
      </c>
      <c r="F26" s="13"/>
      <c r="G26" s="16"/>
      <c r="H26" s="14">
        <f t="shared" si="0"/>
        <v>0</v>
      </c>
    </row>
    <row r="27" spans="1:8" s="1" customFormat="1" ht="12" customHeight="1">
      <c r="A27" s="18"/>
      <c r="D27" s="19"/>
      <c r="E27" s="20" t="s">
        <v>31</v>
      </c>
      <c r="F27" s="21">
        <f>SUM(F8:F26)</f>
        <v>509893</v>
      </c>
      <c r="G27" s="22">
        <f>SUM(G8:G26)</f>
        <v>138000</v>
      </c>
      <c r="H27" s="22">
        <f>SUM(H8:H26)</f>
        <v>647893</v>
      </c>
    </row>
    <row r="28" spans="1:8" s="1" customFormat="1" ht="12" customHeight="1">
      <c r="A28" s="18"/>
      <c r="D28" s="17"/>
      <c r="E28" s="12"/>
      <c r="G28" s="23"/>
      <c r="H28" s="23"/>
    </row>
    <row r="29" spans="1:8" s="1" customFormat="1" ht="12" customHeight="1">
      <c r="A29" s="18"/>
      <c r="D29" s="19"/>
      <c r="E29" s="20" t="s">
        <v>32</v>
      </c>
      <c r="F29" s="24">
        <f>SUM(F118-F32-F27)</f>
        <v>313827</v>
      </c>
      <c r="G29" s="24">
        <f>H29-F29</f>
        <v>-26350</v>
      </c>
      <c r="H29" s="24">
        <f>SUM(H118-H32-H27)</f>
        <v>287477</v>
      </c>
    </row>
    <row r="30" spans="1:8" s="1" customFormat="1" ht="12" customHeight="1">
      <c r="A30" s="18"/>
      <c r="D30" s="17"/>
      <c r="E30" s="12"/>
      <c r="F30" s="13"/>
      <c r="G30" s="23"/>
      <c r="H30" s="23"/>
    </row>
    <row r="31" spans="1:8" s="1" customFormat="1" ht="12" customHeight="1">
      <c r="A31" s="18"/>
      <c r="D31" s="17"/>
      <c r="E31" s="12" t="s">
        <v>33</v>
      </c>
      <c r="F31" s="13"/>
      <c r="G31" s="23"/>
      <c r="H31" s="14">
        <f t="shared" ref="H31" si="2">SUM(F31:G31)</f>
        <v>0</v>
      </c>
    </row>
    <row r="32" spans="1:8" s="1" customFormat="1" ht="12" customHeight="1">
      <c r="A32" s="18"/>
      <c r="D32" s="17"/>
      <c r="E32" s="12" t="s">
        <v>34</v>
      </c>
      <c r="F32" s="13">
        <v>250000</v>
      </c>
      <c r="G32" s="23"/>
      <c r="H32" s="13">
        <v>250000</v>
      </c>
    </row>
    <row r="33" spans="1:8" s="1" customFormat="1" ht="12" customHeight="1">
      <c r="A33" s="18"/>
      <c r="D33" s="17"/>
      <c r="E33" s="12" t="s">
        <v>35</v>
      </c>
      <c r="F33" s="13"/>
      <c r="G33" s="23"/>
      <c r="H33" s="14"/>
    </row>
    <row r="34" spans="1:8" s="1" customFormat="1" ht="12" customHeight="1" thickBot="1">
      <c r="A34" s="18"/>
      <c r="D34" s="17"/>
      <c r="E34" s="12"/>
      <c r="F34" s="25"/>
      <c r="G34" s="23"/>
      <c r="H34" s="23"/>
    </row>
    <row r="35" spans="1:8" s="1" customFormat="1" ht="12" customHeight="1" thickBot="1">
      <c r="A35" s="18"/>
      <c r="D35" s="19"/>
      <c r="E35" s="20" t="s">
        <v>36</v>
      </c>
      <c r="F35" s="26">
        <f>SUM(F27,F29)</f>
        <v>823720</v>
      </c>
      <c r="G35" s="22"/>
      <c r="H35" s="22">
        <f>SUM(H27,H29,H31,H32,H33)</f>
        <v>1185370</v>
      </c>
    </row>
    <row r="36" spans="1:8" ht="13.5" thickTop="1">
      <c r="D36" s="27"/>
      <c r="E36" s="28"/>
      <c r="F36" s="29"/>
    </row>
    <row r="37" spans="1:8" s="1" customFormat="1">
      <c r="D37" s="1" t="s">
        <v>0</v>
      </c>
    </row>
    <row r="38" spans="1:8" s="1" customFormat="1">
      <c r="D38" s="1" t="s">
        <v>37</v>
      </c>
    </row>
    <row r="39" spans="1:8" s="1" customFormat="1">
      <c r="D39" s="1" t="s">
        <v>2</v>
      </c>
      <c r="E39" s="2" t="str">
        <f>E3</f>
        <v>2025-26</v>
      </c>
    </row>
    <row r="40" spans="1:8" s="1" customFormat="1">
      <c r="D40" s="1" t="s">
        <v>4</v>
      </c>
      <c r="E40" s="3"/>
    </row>
    <row r="41" spans="1:8" s="1" customFormat="1">
      <c r="D41" s="1" t="s">
        <v>6</v>
      </c>
      <c r="E41" s="4"/>
    </row>
    <row r="42" spans="1:8" s="5" customFormat="1">
      <c r="F42" s="6"/>
    </row>
    <row r="43" spans="1:8" ht="25.5">
      <c r="D43" s="8" t="s">
        <v>7</v>
      </c>
      <c r="E43" s="9" t="s">
        <v>8</v>
      </c>
      <c r="F43" s="10" t="s">
        <v>38</v>
      </c>
      <c r="G43" s="10" t="s">
        <v>10</v>
      </c>
      <c r="H43" s="10" t="s">
        <v>11</v>
      </c>
    </row>
    <row r="44" spans="1:8">
      <c r="D44" s="11">
        <v>500100</v>
      </c>
      <c r="E44" s="12" t="s">
        <v>39</v>
      </c>
      <c r="F44" s="14">
        <v>128545</v>
      </c>
      <c r="G44" s="14">
        <f>H44-F44</f>
        <v>84005</v>
      </c>
      <c r="H44" s="14">
        <f>SUM(122550+90000)</f>
        <v>212550</v>
      </c>
    </row>
    <row r="45" spans="1:8">
      <c r="D45" s="11">
        <v>500110</v>
      </c>
      <c r="E45" s="12" t="s">
        <v>40</v>
      </c>
      <c r="F45" s="14"/>
      <c r="G45" s="14">
        <f t="shared" ref="G45:G54" si="3">H45-F45</f>
        <v>0</v>
      </c>
      <c r="H45" s="14"/>
    </row>
    <row r="46" spans="1:8">
      <c r="D46" s="11">
        <v>500120</v>
      </c>
      <c r="E46" s="12" t="s">
        <v>41</v>
      </c>
      <c r="F46" s="14">
        <v>5100</v>
      </c>
      <c r="G46" s="14">
        <f t="shared" si="3"/>
        <v>0</v>
      </c>
      <c r="H46" s="14">
        <v>5100</v>
      </c>
    </row>
    <row r="47" spans="1:8">
      <c r="D47" s="11">
        <v>500130</v>
      </c>
      <c r="E47" s="12" t="s">
        <v>42</v>
      </c>
      <c r="F47" s="14"/>
      <c r="G47" s="14">
        <f t="shared" si="3"/>
        <v>0</v>
      </c>
      <c r="H47" s="14"/>
    </row>
    <row r="48" spans="1:8">
      <c r="D48" s="11">
        <v>500160</v>
      </c>
      <c r="E48" s="12" t="s">
        <v>43</v>
      </c>
      <c r="F48" s="14"/>
      <c r="G48" s="14">
        <f t="shared" si="3"/>
        <v>0</v>
      </c>
      <c r="H48" s="14"/>
    </row>
    <row r="49" spans="4:8">
      <c r="D49" s="11">
        <v>501100</v>
      </c>
      <c r="E49" s="12" t="s">
        <v>44</v>
      </c>
      <c r="F49" s="14">
        <v>17300</v>
      </c>
      <c r="G49" s="14">
        <f t="shared" si="3"/>
        <v>15994</v>
      </c>
      <c r="H49" s="14">
        <v>33294</v>
      </c>
    </row>
    <row r="50" spans="4:8">
      <c r="D50" s="11">
        <v>501110</v>
      </c>
      <c r="E50" s="12" t="s">
        <v>45</v>
      </c>
      <c r="F50" s="14">
        <v>8000</v>
      </c>
      <c r="G50" s="14">
        <f t="shared" si="3"/>
        <v>4660</v>
      </c>
      <c r="H50" s="14">
        <f>SUM(7910+4750)</f>
        <v>12660</v>
      </c>
    </row>
    <row r="51" spans="4:8">
      <c r="D51" s="11">
        <v>501120</v>
      </c>
      <c r="E51" s="12" t="s">
        <v>46</v>
      </c>
      <c r="F51" s="14">
        <v>1875</v>
      </c>
      <c r="G51" s="14">
        <f t="shared" si="3"/>
        <v>1975</v>
      </c>
      <c r="H51" s="14">
        <f>SUM(1850+2000)</f>
        <v>3850</v>
      </c>
    </row>
    <row r="52" spans="4:8">
      <c r="D52" s="11">
        <v>501130</v>
      </c>
      <c r="E52" s="12" t="s">
        <v>47</v>
      </c>
      <c r="F52" s="14">
        <v>7800</v>
      </c>
      <c r="G52" s="14">
        <f t="shared" si="3"/>
        <v>0</v>
      </c>
      <c r="H52" s="14">
        <v>7800</v>
      </c>
    </row>
    <row r="53" spans="4:8">
      <c r="D53" s="11">
        <v>501170</v>
      </c>
      <c r="E53" s="12" t="s">
        <v>48</v>
      </c>
      <c r="F53" s="14">
        <v>882</v>
      </c>
      <c r="G53" s="14">
        <f t="shared" si="3"/>
        <v>0</v>
      </c>
      <c r="H53" s="14">
        <v>882</v>
      </c>
    </row>
    <row r="54" spans="4:8" ht="13.5" thickBot="1">
      <c r="D54" s="11">
        <v>501180</v>
      </c>
      <c r="E54" s="12" t="s">
        <v>49</v>
      </c>
      <c r="F54" s="30">
        <v>5384</v>
      </c>
      <c r="G54" s="14">
        <f t="shared" si="3"/>
        <v>16</v>
      </c>
      <c r="H54" s="30">
        <f>SUM(5000+400)</f>
        <v>5400</v>
      </c>
    </row>
    <row r="55" spans="4:8" ht="13.5" thickBot="1">
      <c r="D55" s="19"/>
      <c r="E55" s="20" t="s">
        <v>50</v>
      </c>
      <c r="F55" s="31">
        <f>SUM(F44:F54)</f>
        <v>174886</v>
      </c>
      <c r="G55" s="32">
        <f>SUM(G44:G54)</f>
        <v>106650</v>
      </c>
      <c r="H55" s="32">
        <f>SUM(H44:H54)</f>
        <v>281536</v>
      </c>
    </row>
    <row r="56" spans="4:8">
      <c r="D56" s="17"/>
      <c r="E56" s="12"/>
      <c r="F56" s="33"/>
      <c r="G56" s="16"/>
      <c r="H56" s="16"/>
    </row>
    <row r="57" spans="4:8">
      <c r="D57" s="11">
        <v>510010</v>
      </c>
      <c r="E57" s="12" t="s">
        <v>51</v>
      </c>
      <c r="F57" s="14">
        <v>20000</v>
      </c>
      <c r="G57" s="14">
        <f t="shared" ref="G57:G87" si="4">H57-F57</f>
        <v>0</v>
      </c>
      <c r="H57" s="14">
        <v>20000</v>
      </c>
    </row>
    <row r="58" spans="4:8">
      <c r="D58" s="11">
        <v>510020</v>
      </c>
      <c r="E58" s="12" t="s">
        <v>52</v>
      </c>
      <c r="F58" s="14">
        <v>7500</v>
      </c>
      <c r="G58" s="14">
        <f t="shared" si="4"/>
        <v>0</v>
      </c>
      <c r="H58" s="14">
        <v>7500</v>
      </c>
    </row>
    <row r="59" spans="4:8">
      <c r="D59" s="11">
        <v>510030</v>
      </c>
      <c r="E59" s="12" t="s">
        <v>53</v>
      </c>
      <c r="F59" s="14">
        <v>2000</v>
      </c>
      <c r="G59" s="14">
        <f t="shared" si="4"/>
        <v>500</v>
      </c>
      <c r="H59" s="14">
        <f>SUM(2000+500)</f>
        <v>2500</v>
      </c>
    </row>
    <row r="60" spans="4:8">
      <c r="D60" s="11">
        <v>510040</v>
      </c>
      <c r="E60" s="12" t="s">
        <v>54</v>
      </c>
      <c r="F60" s="14">
        <v>3000</v>
      </c>
      <c r="G60" s="14">
        <f t="shared" si="4"/>
        <v>1000</v>
      </c>
      <c r="H60" s="14">
        <f>SUM(3000+1000)</f>
        <v>4000</v>
      </c>
    </row>
    <row r="61" spans="4:8">
      <c r="D61" s="11">
        <v>510051</v>
      </c>
      <c r="E61" s="12" t="s">
        <v>55</v>
      </c>
      <c r="F61" s="14">
        <v>6200</v>
      </c>
      <c r="G61" s="14">
        <f t="shared" si="4"/>
        <v>0</v>
      </c>
      <c r="H61" s="14">
        <v>6200</v>
      </c>
    </row>
    <row r="62" spans="4:8">
      <c r="D62" s="11">
        <v>510052</v>
      </c>
      <c r="E62" s="12" t="s">
        <v>56</v>
      </c>
      <c r="F62" s="14">
        <v>7134</v>
      </c>
      <c r="G62" s="14">
        <f t="shared" si="4"/>
        <v>0</v>
      </c>
      <c r="H62" s="14">
        <v>7134</v>
      </c>
    </row>
    <row r="63" spans="4:8">
      <c r="D63" s="11">
        <v>510053</v>
      </c>
      <c r="E63" s="12" t="s">
        <v>57</v>
      </c>
      <c r="F63" s="14">
        <v>0</v>
      </c>
      <c r="G63" s="14">
        <f t="shared" si="4"/>
        <v>0</v>
      </c>
      <c r="H63" s="14">
        <v>0</v>
      </c>
    </row>
    <row r="64" spans="4:8">
      <c r="D64" s="11">
        <v>510070</v>
      </c>
      <c r="E64" s="12" t="s">
        <v>58</v>
      </c>
      <c r="F64" s="14">
        <v>35000</v>
      </c>
      <c r="G64" s="14">
        <f t="shared" si="4"/>
        <v>0</v>
      </c>
      <c r="H64" s="14">
        <v>35000</v>
      </c>
    </row>
    <row r="65" spans="4:8">
      <c r="D65" s="11">
        <v>510071</v>
      </c>
      <c r="E65" s="12" t="s">
        <v>59</v>
      </c>
      <c r="F65" s="14">
        <v>20000</v>
      </c>
      <c r="G65" s="14">
        <f t="shared" si="4"/>
        <v>0</v>
      </c>
      <c r="H65" s="14">
        <v>20000</v>
      </c>
    </row>
    <row r="66" spans="4:8">
      <c r="D66" s="11">
        <v>510080</v>
      </c>
      <c r="E66" s="12" t="s">
        <v>60</v>
      </c>
      <c r="F66" s="14">
        <v>2500</v>
      </c>
      <c r="G66" s="14">
        <f t="shared" si="4"/>
        <v>0</v>
      </c>
      <c r="H66" s="14">
        <v>2500</v>
      </c>
    </row>
    <row r="67" spans="4:8">
      <c r="D67" s="11">
        <v>510090</v>
      </c>
      <c r="E67" s="12" t="s">
        <v>61</v>
      </c>
      <c r="F67" s="14">
        <v>500</v>
      </c>
      <c r="G67" s="14">
        <f t="shared" si="4"/>
        <v>0</v>
      </c>
      <c r="H67" s="14">
        <v>500</v>
      </c>
    </row>
    <row r="68" spans="4:8">
      <c r="D68" s="11">
        <v>510100</v>
      </c>
      <c r="E68" s="12" t="s">
        <v>62</v>
      </c>
      <c r="F68" s="14">
        <v>500</v>
      </c>
      <c r="G68" s="14">
        <f t="shared" si="4"/>
        <v>0</v>
      </c>
      <c r="H68" s="14">
        <v>500</v>
      </c>
    </row>
    <row r="69" spans="4:8">
      <c r="D69" s="11">
        <v>510110</v>
      </c>
      <c r="E69" s="12" t="s">
        <v>63</v>
      </c>
      <c r="F69" s="14">
        <v>2000</v>
      </c>
      <c r="G69" s="14">
        <f t="shared" si="4"/>
        <v>0</v>
      </c>
      <c r="H69" s="14">
        <v>2000</v>
      </c>
    </row>
    <row r="70" spans="4:8">
      <c r="D70" s="11">
        <v>510111</v>
      </c>
      <c r="E70" s="12" t="s">
        <v>64</v>
      </c>
      <c r="F70" s="14">
        <v>500</v>
      </c>
      <c r="G70" s="14">
        <f t="shared" si="4"/>
        <v>0</v>
      </c>
      <c r="H70" s="14">
        <v>500</v>
      </c>
    </row>
    <row r="71" spans="4:8">
      <c r="D71" s="11">
        <v>510112</v>
      </c>
      <c r="E71" s="12" t="s">
        <v>65</v>
      </c>
      <c r="F71" s="14"/>
      <c r="G71" s="14">
        <f t="shared" si="4"/>
        <v>0</v>
      </c>
      <c r="H71" s="14"/>
    </row>
    <row r="72" spans="4:8">
      <c r="D72" s="11">
        <v>510251</v>
      </c>
      <c r="E72" s="12" t="s">
        <v>66</v>
      </c>
      <c r="F72" s="14"/>
      <c r="G72" s="14">
        <f t="shared" si="4"/>
        <v>0</v>
      </c>
      <c r="H72" s="14"/>
    </row>
    <row r="73" spans="4:8">
      <c r="D73" s="11">
        <v>510252</v>
      </c>
      <c r="E73" s="12" t="s">
        <v>67</v>
      </c>
      <c r="F73" s="14">
        <v>2750</v>
      </c>
      <c r="G73" s="14">
        <f t="shared" si="4"/>
        <v>0</v>
      </c>
      <c r="H73" s="14">
        <v>2750</v>
      </c>
    </row>
    <row r="74" spans="4:8">
      <c r="D74" s="11">
        <v>510255</v>
      </c>
      <c r="E74" s="12" t="s">
        <v>68</v>
      </c>
      <c r="F74" s="14">
        <v>500</v>
      </c>
      <c r="G74" s="14">
        <f t="shared" si="4"/>
        <v>0</v>
      </c>
      <c r="H74" s="14">
        <v>500</v>
      </c>
    </row>
    <row r="75" spans="4:8">
      <c r="D75" s="11">
        <v>510256</v>
      </c>
      <c r="E75" s="12" t="s">
        <v>69</v>
      </c>
      <c r="F75" s="14"/>
      <c r="G75" s="14">
        <f t="shared" si="4"/>
        <v>0</v>
      </c>
      <c r="H75" s="14"/>
    </row>
    <row r="76" spans="4:8">
      <c r="D76" s="11">
        <v>510275</v>
      </c>
      <c r="E76" s="12" t="s">
        <v>70</v>
      </c>
      <c r="F76" s="14">
        <v>35000</v>
      </c>
      <c r="G76" s="14">
        <f t="shared" si="4"/>
        <v>0</v>
      </c>
      <c r="H76" s="14">
        <v>35000</v>
      </c>
    </row>
    <row r="77" spans="4:8">
      <c r="D77" s="11">
        <v>510140</v>
      </c>
      <c r="E77" s="12" t="s">
        <v>71</v>
      </c>
      <c r="F77" s="14"/>
      <c r="G77" s="14">
        <f t="shared" si="4"/>
        <v>0</v>
      </c>
      <c r="H77" s="14"/>
    </row>
    <row r="78" spans="4:8">
      <c r="D78" s="11">
        <v>510160</v>
      </c>
      <c r="E78" s="12" t="s">
        <v>72</v>
      </c>
      <c r="F78" s="14">
        <v>250</v>
      </c>
      <c r="G78" s="14">
        <f t="shared" si="4"/>
        <v>0</v>
      </c>
      <c r="H78" s="14">
        <v>250</v>
      </c>
    </row>
    <row r="79" spans="4:8">
      <c r="D79" s="11">
        <v>510170</v>
      </c>
      <c r="E79" s="12" t="s">
        <v>73</v>
      </c>
      <c r="F79" s="14"/>
      <c r="G79" s="14">
        <f t="shared" si="4"/>
        <v>0</v>
      </c>
      <c r="H79" s="14"/>
    </row>
    <row r="80" spans="4:8">
      <c r="D80" s="11">
        <v>510171</v>
      </c>
      <c r="E80" s="12" t="s">
        <v>74</v>
      </c>
      <c r="F80" s="14"/>
      <c r="G80" s="14">
        <f t="shared" si="4"/>
        <v>0</v>
      </c>
      <c r="H80" s="14"/>
    </row>
    <row r="81" spans="4:8">
      <c r="D81" s="11">
        <v>510180</v>
      </c>
      <c r="E81" s="12" t="s">
        <v>75</v>
      </c>
      <c r="F81" s="14">
        <v>10000</v>
      </c>
      <c r="G81" s="14">
        <f t="shared" si="4"/>
        <v>0</v>
      </c>
      <c r="H81" s="14">
        <v>10000</v>
      </c>
    </row>
    <row r="82" spans="4:8">
      <c r="D82" s="11">
        <v>510190</v>
      </c>
      <c r="E82" s="12" t="s">
        <v>76</v>
      </c>
      <c r="F82" s="14">
        <v>140000</v>
      </c>
      <c r="G82" s="14">
        <f t="shared" si="4"/>
        <v>0</v>
      </c>
      <c r="H82" s="14">
        <v>140000</v>
      </c>
    </row>
    <row r="83" spans="4:8">
      <c r="D83" s="11">
        <v>510282</v>
      </c>
      <c r="E83" s="12" t="s">
        <v>77</v>
      </c>
      <c r="F83" s="14"/>
      <c r="G83" s="14">
        <f t="shared" si="4"/>
        <v>0</v>
      </c>
      <c r="H83" s="14"/>
    </row>
    <row r="84" spans="4:8">
      <c r="D84" s="11">
        <v>510288</v>
      </c>
      <c r="E84" s="12" t="s">
        <v>78</v>
      </c>
      <c r="F84" s="14"/>
      <c r="G84" s="14">
        <f t="shared" si="4"/>
        <v>0</v>
      </c>
      <c r="H84" s="14"/>
    </row>
    <row r="85" spans="4:8">
      <c r="D85" s="11">
        <v>510200</v>
      </c>
      <c r="E85" s="12" t="s">
        <v>79</v>
      </c>
      <c r="F85" s="14">
        <v>5000</v>
      </c>
      <c r="G85" s="14">
        <f t="shared" si="4"/>
        <v>0</v>
      </c>
      <c r="H85" s="14">
        <v>5000</v>
      </c>
    </row>
    <row r="86" spans="4:8">
      <c r="D86" s="17"/>
      <c r="E86" s="12" t="s">
        <v>80</v>
      </c>
      <c r="F86" s="14">
        <v>15000</v>
      </c>
      <c r="G86" s="14">
        <f t="shared" si="4"/>
        <v>0</v>
      </c>
      <c r="H86" s="14">
        <v>15000</v>
      </c>
    </row>
    <row r="87" spans="4:8" ht="13.5" thickBot="1">
      <c r="D87" s="11">
        <v>510220</v>
      </c>
      <c r="E87" s="12" t="s">
        <v>81</v>
      </c>
      <c r="F87" s="14">
        <v>6500</v>
      </c>
      <c r="G87" s="14">
        <f t="shared" si="4"/>
        <v>0</v>
      </c>
      <c r="H87" s="14">
        <v>6500</v>
      </c>
    </row>
    <row r="88" spans="4:8" ht="13.5" thickBot="1">
      <c r="D88" s="19"/>
      <c r="E88" s="34" t="s">
        <v>82</v>
      </c>
      <c r="F88" s="31">
        <f>SUM(F57:F87)</f>
        <v>321834</v>
      </c>
      <c r="G88" s="22">
        <f>SUM(G57:G87)</f>
        <v>1500</v>
      </c>
      <c r="H88" s="22">
        <f>SUM(H57:H87)</f>
        <v>323334</v>
      </c>
    </row>
    <row r="89" spans="4:8" s="1" customFormat="1">
      <c r="D89" s="1" t="s">
        <v>0</v>
      </c>
    </row>
    <row r="90" spans="4:8" s="1" customFormat="1">
      <c r="D90" s="1" t="s">
        <v>37</v>
      </c>
    </row>
    <row r="91" spans="4:8" s="1" customFormat="1">
      <c r="D91" s="1" t="s">
        <v>2</v>
      </c>
      <c r="E91" s="2" t="str">
        <f>E3</f>
        <v>2025-26</v>
      </c>
    </row>
    <row r="92" spans="4:8" s="1" customFormat="1">
      <c r="D92" s="1" t="s">
        <v>4</v>
      </c>
      <c r="E92" s="3"/>
    </row>
    <row r="93" spans="4:8" s="1" customFormat="1">
      <c r="D93" s="1" t="s">
        <v>6</v>
      </c>
      <c r="E93" s="4"/>
    </row>
    <row r="94" spans="4:8" s="5" customFormat="1">
      <c r="F94" s="6"/>
    </row>
    <row r="95" spans="4:8" ht="25.5">
      <c r="D95" s="8" t="s">
        <v>7</v>
      </c>
      <c r="E95" s="9" t="s">
        <v>8</v>
      </c>
      <c r="F95" s="10" t="s">
        <v>38</v>
      </c>
      <c r="G95" s="10" t="s">
        <v>10</v>
      </c>
      <c r="H95" s="10" t="s">
        <v>11</v>
      </c>
    </row>
    <row r="96" spans="4:8">
      <c r="D96" s="11">
        <v>525015</v>
      </c>
      <c r="E96" s="12" t="s">
        <v>83</v>
      </c>
      <c r="F96" s="14"/>
      <c r="G96" s="14">
        <f t="shared" ref="G96:G103" si="5">H96-F96</f>
        <v>0</v>
      </c>
      <c r="H96" s="14"/>
    </row>
    <row r="97" spans="4:8">
      <c r="D97" s="11">
        <v>525030</v>
      </c>
      <c r="E97" s="12" t="s">
        <v>84</v>
      </c>
      <c r="F97" s="14"/>
      <c r="G97" s="14">
        <f t="shared" si="5"/>
        <v>0</v>
      </c>
      <c r="H97" s="14"/>
    </row>
    <row r="98" spans="4:8">
      <c r="D98" s="11">
        <v>525060</v>
      </c>
      <c r="E98" s="12" t="s">
        <v>85</v>
      </c>
      <c r="F98" s="14"/>
      <c r="G98" s="14">
        <f t="shared" si="5"/>
        <v>0</v>
      </c>
      <c r="H98" s="14"/>
    </row>
    <row r="99" spans="4:8">
      <c r="D99" s="11">
        <v>526020</v>
      </c>
      <c r="E99" s="16" t="s">
        <v>86</v>
      </c>
      <c r="F99" s="14"/>
      <c r="G99" s="14">
        <f t="shared" si="5"/>
        <v>2250</v>
      </c>
      <c r="H99" s="14">
        <v>2250</v>
      </c>
    </row>
    <row r="100" spans="4:8">
      <c r="D100" s="11">
        <v>526035</v>
      </c>
      <c r="E100" s="16" t="s">
        <v>87</v>
      </c>
      <c r="F100" s="14">
        <v>22000</v>
      </c>
      <c r="G100" s="14">
        <f t="shared" si="5"/>
        <v>0</v>
      </c>
      <c r="H100" s="14">
        <v>22000</v>
      </c>
    </row>
    <row r="101" spans="4:8">
      <c r="D101" s="11">
        <v>526040</v>
      </c>
      <c r="E101" s="16" t="s">
        <v>88</v>
      </c>
      <c r="F101" s="14"/>
      <c r="G101" s="14">
        <f t="shared" si="5"/>
        <v>0</v>
      </c>
      <c r="H101" s="14"/>
    </row>
    <row r="102" spans="4:8">
      <c r="D102" s="11">
        <v>526200</v>
      </c>
      <c r="E102" s="16" t="s">
        <v>89</v>
      </c>
      <c r="F102" s="14"/>
      <c r="G102" s="14">
        <f t="shared" si="5"/>
        <v>0</v>
      </c>
      <c r="H102" s="14"/>
    </row>
    <row r="103" spans="4:8" ht="13.5" thickBot="1">
      <c r="D103" s="11">
        <v>526601</v>
      </c>
      <c r="E103" s="16" t="s">
        <v>90</v>
      </c>
      <c r="F103" s="14"/>
      <c r="G103" s="14">
        <f t="shared" si="5"/>
        <v>1250</v>
      </c>
      <c r="H103" s="14">
        <v>1250</v>
      </c>
    </row>
    <row r="104" spans="4:8" ht="13.5" thickBot="1">
      <c r="D104" s="19"/>
      <c r="E104" s="35" t="s">
        <v>91</v>
      </c>
      <c r="F104" s="31">
        <f>SUM(F96:F102)</f>
        <v>22000</v>
      </c>
      <c r="G104" s="22">
        <f>SUM(G96:G103)</f>
        <v>3500</v>
      </c>
      <c r="H104" s="22">
        <f>SUM(H96:H103)</f>
        <v>25500</v>
      </c>
    </row>
    <row r="105" spans="4:8">
      <c r="D105" s="11">
        <v>530000</v>
      </c>
      <c r="E105" s="16" t="s">
        <v>92</v>
      </c>
      <c r="F105" s="14"/>
      <c r="G105" s="16"/>
      <c r="H105" s="14">
        <v>0</v>
      </c>
    </row>
    <row r="106" spans="4:8">
      <c r="D106" s="11">
        <v>530010</v>
      </c>
      <c r="E106" s="16" t="s">
        <v>93</v>
      </c>
      <c r="F106" s="33"/>
      <c r="G106" s="16"/>
      <c r="H106" s="14">
        <v>0</v>
      </c>
    </row>
    <row r="107" spans="4:8" ht="13.5" thickBot="1">
      <c r="D107" s="11">
        <v>530070</v>
      </c>
      <c r="E107" s="16" t="s">
        <v>94</v>
      </c>
      <c r="F107" s="14">
        <v>500000</v>
      </c>
      <c r="G107" s="14">
        <f>H107-F107</f>
        <v>0</v>
      </c>
      <c r="H107" s="14">
        <v>500000</v>
      </c>
    </row>
    <row r="108" spans="4:8" ht="13.5" thickBot="1">
      <c r="D108" s="19"/>
      <c r="E108" s="36" t="s">
        <v>95</v>
      </c>
      <c r="F108" s="31">
        <f>SUM(F105:F107)</f>
        <v>500000</v>
      </c>
      <c r="G108" s="22">
        <f>SUM(G105:G107)</f>
        <v>0</v>
      </c>
      <c r="H108" s="22">
        <f>SUM(H105:H107)</f>
        <v>500000</v>
      </c>
    </row>
    <row r="109" spans="4:8">
      <c r="D109" s="11"/>
      <c r="E109" s="16"/>
      <c r="F109" s="14"/>
      <c r="G109" s="16"/>
      <c r="H109" s="16"/>
    </row>
    <row r="110" spans="4:8">
      <c r="D110" s="11">
        <v>590100</v>
      </c>
      <c r="E110" s="16" t="s">
        <v>96</v>
      </c>
      <c r="F110" s="14"/>
      <c r="G110" s="16"/>
      <c r="H110" s="14">
        <v>0</v>
      </c>
    </row>
    <row r="111" spans="4:8" ht="13.5" thickBot="1">
      <c r="D111" s="37"/>
      <c r="E111" s="16"/>
      <c r="F111" s="30"/>
      <c r="G111" s="16"/>
      <c r="H111" s="16"/>
    </row>
    <row r="112" spans="4:8">
      <c r="D112" s="38"/>
      <c r="E112" s="36" t="s">
        <v>97</v>
      </c>
      <c r="F112" s="39" t="s">
        <v>98</v>
      </c>
      <c r="G112" s="22" t="s">
        <v>98</v>
      </c>
      <c r="H112" s="22" t="s">
        <v>98</v>
      </c>
    </row>
    <row r="113" spans="4:8">
      <c r="D113" s="37"/>
      <c r="E113" s="16"/>
      <c r="F113" s="14"/>
      <c r="G113" s="16"/>
      <c r="H113" s="16"/>
    </row>
    <row r="114" spans="4:8">
      <c r="D114" s="17"/>
      <c r="E114" s="16" t="s">
        <v>99</v>
      </c>
      <c r="F114" s="14">
        <v>55000</v>
      </c>
      <c r="G114" s="14">
        <f t="shared" ref="G114:G117" si="6">H114-F114</f>
        <v>0</v>
      </c>
      <c r="H114" s="14">
        <v>55000</v>
      </c>
    </row>
    <row r="115" spans="4:8">
      <c r="D115" s="17"/>
      <c r="E115" s="16" t="s">
        <v>100</v>
      </c>
      <c r="F115" s="14">
        <v>0</v>
      </c>
      <c r="G115" s="14">
        <f t="shared" si="6"/>
        <v>0</v>
      </c>
      <c r="H115" s="14">
        <v>0</v>
      </c>
    </row>
    <row r="116" spans="4:8">
      <c r="D116" s="17"/>
      <c r="E116" s="16" t="s">
        <v>101</v>
      </c>
      <c r="F116" s="14">
        <v>0</v>
      </c>
      <c r="G116" s="14">
        <f t="shared" si="6"/>
        <v>0</v>
      </c>
      <c r="H116" s="16">
        <v>0</v>
      </c>
    </row>
    <row r="117" spans="4:8" ht="13.5" thickBot="1">
      <c r="D117" s="17"/>
      <c r="E117" s="16" t="s">
        <v>102</v>
      </c>
      <c r="F117" s="40">
        <f>SUM(F114:F116)</f>
        <v>55000</v>
      </c>
      <c r="G117" s="14">
        <f t="shared" si="6"/>
        <v>0</v>
      </c>
      <c r="H117" s="40">
        <f>H114+H115</f>
        <v>55000</v>
      </c>
    </row>
    <row r="118" spans="4:8" ht="13.5" thickBot="1">
      <c r="D118" s="19"/>
      <c r="E118" s="36" t="s">
        <v>103</v>
      </c>
      <c r="F118" s="41">
        <f>SUM(F115,F114,F112,F108,F104,F88,F55)</f>
        <v>1073720</v>
      </c>
      <c r="G118" s="42">
        <f>SUM(G115,G114,G112,G108,G104,G88,G55,G116)</f>
        <v>111650</v>
      </c>
      <c r="H118" s="42">
        <f>SUM(H115,H114,H112,H108,H104,H88,H55,H116)</f>
        <v>1185370</v>
      </c>
    </row>
    <row r="119" spans="4:8" ht="13.5" thickTop="1">
      <c r="D119" s="43"/>
      <c r="E119" s="44"/>
      <c r="F119" s="44"/>
    </row>
    <row r="120" spans="4:8">
      <c r="D120" s="45" t="s">
        <v>104</v>
      </c>
      <c r="E120" s="45"/>
      <c r="F120" s="44"/>
    </row>
    <row r="121" spans="4:8">
      <c r="D121" s="45" t="s">
        <v>105</v>
      </c>
      <c r="E121" s="45"/>
      <c r="F121" s="44"/>
    </row>
    <row r="122" spans="4:8">
      <c r="D122" s="46"/>
      <c r="E122" s="2"/>
      <c r="F122" s="47"/>
    </row>
    <row r="123" spans="4:8">
      <c r="D123" s="46" t="s">
        <v>106</v>
      </c>
      <c r="E123" s="2"/>
      <c r="F123" s="47"/>
    </row>
    <row r="124" spans="4:8">
      <c r="D124" s="1"/>
      <c r="E124" s="1"/>
      <c r="F124" s="47"/>
    </row>
    <row r="125" spans="4:8">
      <c r="D125" s="3"/>
      <c r="E125" s="3"/>
      <c r="F125" s="48"/>
    </row>
    <row r="126" spans="4:8">
      <c r="D126" s="1"/>
      <c r="E126" s="18" t="s">
        <v>107</v>
      </c>
      <c r="F126" s="47" t="s">
        <v>108</v>
      </c>
    </row>
    <row r="127" spans="4:8">
      <c r="D127" s="1"/>
      <c r="E127" s="18"/>
      <c r="F127" s="47"/>
    </row>
    <row r="128" spans="4:8">
      <c r="D128" s="3"/>
      <c r="E128" s="3"/>
      <c r="F128" s="48"/>
    </row>
    <row r="129" spans="4:6">
      <c r="D129" s="1"/>
      <c r="E129" s="18" t="s">
        <v>107</v>
      </c>
      <c r="F129" s="47" t="s">
        <v>108</v>
      </c>
    </row>
    <row r="130" spans="4:6">
      <c r="D130" s="1"/>
      <c r="E130" s="1"/>
      <c r="F130" s="47"/>
    </row>
    <row r="131" spans="4:6">
      <c r="D131" s="3"/>
      <c r="E131" s="3"/>
      <c r="F131" s="48"/>
    </row>
    <row r="132" spans="4:6">
      <c r="D132" s="1"/>
      <c r="E132" s="18" t="s">
        <v>107</v>
      </c>
      <c r="F132" s="47" t="s">
        <v>108</v>
      </c>
    </row>
    <row r="133" spans="4:6">
      <c r="D133" s="1"/>
      <c r="E133" s="1"/>
      <c r="F133" s="47"/>
    </row>
    <row r="134" spans="4:6">
      <c r="D134" s="3"/>
      <c r="E134" s="3"/>
      <c r="F134" s="48"/>
    </row>
    <row r="135" spans="4:6">
      <c r="D135" s="1"/>
      <c r="E135" s="18" t="s">
        <v>107</v>
      </c>
      <c r="F135" s="47" t="s">
        <v>108</v>
      </c>
    </row>
    <row r="136" spans="4:6">
      <c r="D136" s="1"/>
      <c r="E136" s="1"/>
      <c r="F136" s="47"/>
    </row>
    <row r="137" spans="4:6">
      <c r="D137" s="3"/>
      <c r="E137" s="3"/>
      <c r="F137" s="48"/>
    </row>
    <row r="138" spans="4:6">
      <c r="D138" s="1"/>
      <c r="E138" s="18" t="s">
        <v>107</v>
      </c>
      <c r="F138" s="47" t="s">
        <v>108</v>
      </c>
    </row>
    <row r="139" spans="4:6">
      <c r="D139" s="1"/>
      <c r="E139" s="1"/>
      <c r="F139" s="47"/>
    </row>
    <row r="140" spans="4:6">
      <c r="D140" s="3"/>
      <c r="E140" s="3"/>
      <c r="F140" s="48"/>
    </row>
    <row r="141" spans="4:6">
      <c r="D141" s="1"/>
      <c r="E141" s="18" t="s">
        <v>107</v>
      </c>
      <c r="F141" s="47" t="s">
        <v>108</v>
      </c>
    </row>
    <row r="142" spans="4:6">
      <c r="D142" s="1"/>
      <c r="E142" s="1"/>
      <c r="F142" s="47"/>
    </row>
    <row r="143" spans="4:6">
      <c r="D143" s="3"/>
      <c r="E143" s="3"/>
      <c r="F143" s="48"/>
    </row>
    <row r="144" spans="4:6">
      <c r="D144" s="1"/>
      <c r="E144" s="18" t="s">
        <v>107</v>
      </c>
      <c r="F144" s="47" t="s">
        <v>108</v>
      </c>
    </row>
    <row r="145" spans="4:6">
      <c r="D145" s="1"/>
      <c r="E145" s="1"/>
      <c r="F145" s="47"/>
    </row>
  </sheetData>
  <mergeCells count="2">
    <mergeCell ref="D120:E120"/>
    <mergeCell ref="D121:E1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CAPAY VALLEY</dc:creator>
  <cp:lastModifiedBy>CAPAY VALLEY</cp:lastModifiedBy>
  <dcterms:created xsi:type="dcterms:W3CDTF">2026-02-04T21:23:08Z</dcterms:created>
  <dcterms:modified xsi:type="dcterms:W3CDTF">2026-02-04T21:24:09Z</dcterms:modified>
</cp:coreProperties>
</file>